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2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oftware-Projekte\DPM\"/>
    </mc:Choice>
  </mc:AlternateContent>
  <xr:revisionPtr revIDLastSave="0" documentId="13_ncr:1_{DDBC1054-6176-4693-8ECA-614CC3A6A75E}" xr6:coauthVersionLast="34" xr6:coauthVersionMax="34" xr10:uidLastSave="{00000000-0000-0000-0000-000000000000}"/>
  <bookViews>
    <workbookView xWindow="0" yWindow="0" windowWidth="21570" windowHeight="9330" xr2:uid="{DD7A2BB2-5F25-49FE-9365-13D872FBA7C2}"/>
  </bookViews>
  <sheets>
    <sheet name="Tabelle1" sheetId="1" r:id="rId1"/>
  </sheets>
  <definedNames>
    <definedName name="AnzJ">Tabelle1!$C$18</definedName>
    <definedName name="LZ">Tabelle1!$J$34</definedName>
  </definedNames>
  <calcPr calcId="1790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O35" i="1" l="1"/>
  <c r="N35" i="1"/>
  <c r="M36" i="1"/>
  <c r="O34" i="1"/>
  <c r="N34" i="1"/>
  <c r="M34" i="1"/>
  <c r="L34" i="1"/>
  <c r="L36" i="1" s="1"/>
  <c r="K34" i="1"/>
  <c r="K36" i="1" s="1"/>
  <c r="O36" i="1" l="1"/>
  <c r="K21" i="1"/>
  <c r="K22" i="1" s="1"/>
  <c r="O18" i="1"/>
  <c r="N18" i="1"/>
  <c r="M18" i="1"/>
  <c r="N22" i="1"/>
  <c r="O21" i="1"/>
  <c r="O22" i="1" s="1"/>
  <c r="M21" i="1"/>
  <c r="M22" i="1" s="1"/>
  <c r="L21" i="1"/>
  <c r="L22" i="1" s="1"/>
  <c r="L24" i="1" s="1"/>
  <c r="L18" i="1"/>
  <c r="K18" i="1"/>
  <c r="H18" i="1"/>
  <c r="H19" i="1" s="1"/>
  <c r="H26" i="1" s="1"/>
  <c r="H30" i="1" s="1"/>
  <c r="F18" i="1"/>
  <c r="F19" i="1" s="1"/>
  <c r="F26" i="1" s="1"/>
  <c r="F30" i="1" s="1"/>
  <c r="E18" i="1"/>
  <c r="E19" i="1" s="1"/>
  <c r="E26" i="1" s="1"/>
  <c r="D18" i="1"/>
  <c r="D19" i="1" s="1"/>
  <c r="D26" i="1" s="1"/>
  <c r="D30" i="1" s="1"/>
  <c r="G19" i="1"/>
  <c r="G26" i="1" s="1"/>
  <c r="G30" i="1" s="1"/>
  <c r="J6" i="1"/>
  <c r="H4" i="1"/>
  <c r="J4" i="1" s="1"/>
  <c r="H3" i="1"/>
  <c r="J3" i="1" s="1"/>
  <c r="K24" i="1" l="1"/>
  <c r="N24" i="1"/>
  <c r="M24" i="1"/>
  <c r="E30" i="1"/>
  <c r="H31" i="1"/>
  <c r="H27" i="1"/>
  <c r="I4" i="1"/>
</calcChain>
</file>

<file path=xl/sharedStrings.xml><?xml version="1.0" encoding="utf-8"?>
<sst xmlns="http://schemas.openxmlformats.org/spreadsheetml/2006/main" count="35" uniqueCount="26">
  <si>
    <t>DPM 2018</t>
  </si>
  <si>
    <t>Lizenzkosten</t>
  </si>
  <si>
    <t>Einmalig</t>
  </si>
  <si>
    <t>Wartung</t>
  </si>
  <si>
    <t>Anzahl Jahre</t>
  </si>
  <si>
    <t>Update-Kosten</t>
  </si>
  <si>
    <t>Lizenzmodell Miete</t>
  </si>
  <si>
    <t>Wartung/Jahr</t>
  </si>
  <si>
    <t>Monatliche K.</t>
  </si>
  <si>
    <t>Lizenzmodell</t>
  </si>
  <si>
    <t>Kauf</t>
  </si>
  <si>
    <t>Update</t>
  </si>
  <si>
    <t>Miete</t>
  </si>
  <si>
    <t>Laufzeit</t>
  </si>
  <si>
    <t>Total Kosten für 3 Jahre</t>
  </si>
  <si>
    <t>Preis Einmalig / Monat</t>
  </si>
  <si>
    <t>Laufzeit in Jahren</t>
  </si>
  <si>
    <t>Jährliche Wartungsgebühren (15% vom Kaufpreis)</t>
  </si>
  <si>
    <t>Leistungen</t>
  </si>
  <si>
    <t>Allgmein:</t>
  </si>
  <si>
    <t>- Einrichtung / Formular-Anpassung / Einführung (max. 4 Std)</t>
  </si>
  <si>
    <t>X</t>
  </si>
  <si>
    <t>- Datenmigration / Formular-Anpassung / Einführung</t>
  </si>
  <si>
    <t xml:space="preserve">Update Mietmodell </t>
  </si>
  <si>
    <t>Kosten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</si>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</sst>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4" fontId="0" fillId="0" borderId="0" xfId="0" applyNumberFormat="1"/>
    <xf numFmtId="0" fontId="1" fillId="0" borderId="0" xfId="0" applyFont="1"/>
    <xf numFmtId="0" fontId="0" fillId="0" borderId="0" xfId="0" quotePrefix="1"/>
    <xf numFmtId="0" fontId="1" fillId="0" borderId="1" xfId="0" applyFont="1" applyBorder="1" applyAlignment="1">
      <alignment horizontal="right"/>
    </xf>
    <xf numFmtId="0" fontId="0" fillId="0" borderId="1" xfId="0" applyBorder="1"/>
    <xf numFmtId="4" fontId="0" fillId="0" borderId="1" xfId="0" applyNumberFormat="1" applyBorder="1"/>
    <xf numFmtId="0" fontId="0" fillId="0" borderId="1" xfId="0" applyBorder="1" applyAlignment="1">
      <alignment horizontal="center"/>
    </xf>
    <xf numFmtId="4" fontId="1" fillId="0" borderId="1" xfId="0" applyNumberFormat="1" applyFont="1" applyBorder="1"/>
    <xf numFmtId="0" fontId="1" fillId="0" borderId="1" xfId="0" applyFont="1" applyBorder="1"/>
    <xf numFmtId="4" fontId="0" fillId="0" borderId="1" xfId="0" applyNumberForma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0" borderId="3" xfId="0" applyBorder="1" applyAlignme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CF0ADD-3348-4757-A2AF-36E1CBD2352C}">
  <dimension ref="A1:O36"/>
  <sheetViews>
    <sheetView tabSelected="1" topLeftCell="A13" workbookViewId="0">
      <selection activeCell="K34" sqref="K34"/>
    </sheetView>
  </sheetViews>
  <sheetFormatPr baseColWidth="10" defaultRowHeight="15" x14ac:dyDescent="0.25"/>
  <cols>
    <col min="1" max="1" width="55.28515625" customWidth="1"/>
    <col min="4" max="4" width="14.5703125" customWidth="1"/>
    <col min="5" max="5" width="11.42578125" customWidth="1"/>
    <col min="6" max="6" width="12.28515625" customWidth="1"/>
    <col min="7" max="7" width="10.7109375" customWidth="1"/>
    <col min="15" max="15" width="9" customWidth="1"/>
  </cols>
  <sheetData>
    <row r="1" spans="1:15" x14ac:dyDescent="0.25">
      <c r="A1" t="s">
        <v>0</v>
      </c>
    </row>
    <row r="2" spans="1:15" x14ac:dyDescent="0.25">
      <c r="D2" t="s">
        <v>2</v>
      </c>
      <c r="E2" t="s">
        <v>7</v>
      </c>
      <c r="F2" t="s">
        <v>8</v>
      </c>
      <c r="G2" t="s">
        <v>4</v>
      </c>
    </row>
    <row r="3" spans="1:15" x14ac:dyDescent="0.25">
      <c r="A3" t="s">
        <v>1</v>
      </c>
      <c r="D3">
        <v>2900</v>
      </c>
      <c r="E3">
        <v>250</v>
      </c>
      <c r="G3">
        <v>3</v>
      </c>
      <c r="H3">
        <f>G3*E3</f>
        <v>750</v>
      </c>
      <c r="J3">
        <f>H3+D3</f>
        <v>3650</v>
      </c>
    </row>
    <row r="4" spans="1:15" x14ac:dyDescent="0.25">
      <c r="A4" t="s">
        <v>5</v>
      </c>
      <c r="D4">
        <v>1450</v>
      </c>
      <c r="E4">
        <v>290</v>
      </c>
      <c r="G4">
        <v>3</v>
      </c>
      <c r="H4">
        <f>G4*E4</f>
        <v>870</v>
      </c>
      <c r="I4">
        <f>H4*F4</f>
        <v>0</v>
      </c>
      <c r="J4">
        <f>H4+D4</f>
        <v>2320</v>
      </c>
    </row>
    <row r="6" spans="1:15" x14ac:dyDescent="0.25">
      <c r="A6" t="s">
        <v>6</v>
      </c>
      <c r="D6">
        <v>0</v>
      </c>
      <c r="F6">
        <v>110</v>
      </c>
      <c r="G6">
        <v>36</v>
      </c>
      <c r="J6">
        <f>G6*F6</f>
        <v>3960</v>
      </c>
    </row>
    <row r="15" spans="1:15" x14ac:dyDescent="0.25">
      <c r="A15" s="2" t="s">
        <v>9</v>
      </c>
      <c r="B15" s="2"/>
      <c r="C15" s="2"/>
      <c r="D15" s="4" t="s">
        <v>10</v>
      </c>
      <c r="E15" s="4" t="s">
        <v>11</v>
      </c>
      <c r="F15" s="4" t="s">
        <v>12</v>
      </c>
      <c r="G15" s="11" t="s">
        <v>23</v>
      </c>
      <c r="H15" s="12"/>
      <c r="K15" s="4" t="s">
        <v>10</v>
      </c>
      <c r="L15" s="4" t="s">
        <v>11</v>
      </c>
      <c r="M15" s="4" t="s">
        <v>12</v>
      </c>
      <c r="N15" s="11" t="s">
        <v>23</v>
      </c>
      <c r="O15" s="12"/>
    </row>
    <row r="16" spans="1:15" x14ac:dyDescent="0.25">
      <c r="A16" t="s">
        <v>15</v>
      </c>
      <c r="D16" s="6">
        <v>2500</v>
      </c>
      <c r="E16" s="6">
        <v>1300</v>
      </c>
      <c r="F16" s="6">
        <v>130</v>
      </c>
      <c r="G16" s="6">
        <v>90</v>
      </c>
      <c r="H16" s="6">
        <v>130</v>
      </c>
      <c r="J16" t="s">
        <v>24</v>
      </c>
      <c r="K16" s="6">
        <v>3150</v>
      </c>
      <c r="L16" s="6">
        <v>1550</v>
      </c>
      <c r="M16" s="6">
        <v>130</v>
      </c>
      <c r="N16" s="6">
        <v>40</v>
      </c>
      <c r="O16" s="6">
        <v>100</v>
      </c>
    </row>
    <row r="17" spans="1:15" x14ac:dyDescent="0.25">
      <c r="A17" t="s">
        <v>17</v>
      </c>
      <c r="D17" s="6">
        <v>430</v>
      </c>
      <c r="E17" s="6">
        <v>430</v>
      </c>
      <c r="F17" s="6">
        <v>0</v>
      </c>
      <c r="G17" s="5">
        <v>0</v>
      </c>
      <c r="H17" s="5">
        <v>0</v>
      </c>
      <c r="J17" t="s">
        <v>11</v>
      </c>
      <c r="K17" s="6">
        <v>0</v>
      </c>
      <c r="L17" s="6">
        <v>500</v>
      </c>
      <c r="M17" s="6">
        <v>0</v>
      </c>
      <c r="N17" s="5">
        <v>500</v>
      </c>
      <c r="O17" s="5">
        <v>0</v>
      </c>
    </row>
    <row r="18" spans="1:15" x14ac:dyDescent="0.25">
      <c r="A18" t="s">
        <v>16</v>
      </c>
      <c r="C18">
        <v>5</v>
      </c>
      <c r="D18" s="5">
        <f>AnzJ</f>
        <v>5</v>
      </c>
      <c r="E18" s="5">
        <f>AnzJ</f>
        <v>5</v>
      </c>
      <c r="F18" s="5">
        <f>AnzJ</f>
        <v>5</v>
      </c>
      <c r="G18" s="5">
        <v>2</v>
      </c>
      <c r="H18" s="5">
        <f>AnzJ-G18</f>
        <v>3</v>
      </c>
      <c r="K18" s="6">
        <f>K17+K16</f>
        <v>3150</v>
      </c>
      <c r="L18" s="6">
        <f>L17+L16</f>
        <v>2050</v>
      </c>
      <c r="M18" s="6">
        <f>M16*12</f>
        <v>1560</v>
      </c>
      <c r="N18" s="6">
        <f>(N16*12)+N17</f>
        <v>980</v>
      </c>
      <c r="O18" s="6">
        <f>O16*12</f>
        <v>1200</v>
      </c>
    </row>
    <row r="19" spans="1:15" x14ac:dyDescent="0.25">
      <c r="A19" t="s">
        <v>14</v>
      </c>
      <c r="C19">
        <v>0</v>
      </c>
      <c r="D19" s="6">
        <f>D16+(D18*D17)</f>
        <v>4650</v>
      </c>
      <c r="E19" s="6">
        <f>E16+(E18*E17)</f>
        <v>3450</v>
      </c>
      <c r="F19" s="6">
        <f>(F18*12)*F16</f>
        <v>7800</v>
      </c>
      <c r="G19" s="5">
        <f>(G18*12)*G16</f>
        <v>2160</v>
      </c>
      <c r="H19" s="5">
        <f>(H18*12)*H16</f>
        <v>4680</v>
      </c>
      <c r="K19" s="6"/>
      <c r="L19" s="6"/>
      <c r="M19" s="6"/>
      <c r="N19" s="5"/>
      <c r="O19" s="6"/>
    </row>
    <row r="20" spans="1:15" x14ac:dyDescent="0.25">
      <c r="D20" s="5"/>
      <c r="E20" s="5"/>
      <c r="F20" s="5"/>
      <c r="G20" s="5"/>
      <c r="H20" s="5"/>
      <c r="J20" t="s">
        <v>3</v>
      </c>
      <c r="K20" s="5">
        <v>450</v>
      </c>
      <c r="L20" s="5">
        <v>450</v>
      </c>
      <c r="M20" s="5">
        <v>0</v>
      </c>
      <c r="N20" s="5">
        <v>0</v>
      </c>
      <c r="O20" s="5">
        <v>0</v>
      </c>
    </row>
    <row r="21" spans="1:15" x14ac:dyDescent="0.25">
      <c r="D21" s="5"/>
      <c r="E21" s="5"/>
      <c r="F21" s="5"/>
      <c r="G21" s="5"/>
      <c r="H21" s="5"/>
      <c r="J21" t="s">
        <v>13</v>
      </c>
      <c r="K21" s="5">
        <f>AnzJ</f>
        <v>5</v>
      </c>
      <c r="L21" s="5">
        <f>AnzJ</f>
        <v>5</v>
      </c>
      <c r="M21" s="5">
        <f>AnzJ</f>
        <v>5</v>
      </c>
      <c r="N21" s="5">
        <v>1</v>
      </c>
      <c r="O21" s="5">
        <f>AnzJ-N21</f>
        <v>4</v>
      </c>
    </row>
    <row r="22" spans="1:15" x14ac:dyDescent="0.25">
      <c r="A22" t="s">
        <v>18</v>
      </c>
      <c r="D22" s="5"/>
      <c r="E22" s="5"/>
      <c r="F22" s="5"/>
      <c r="G22" s="5"/>
      <c r="H22" s="5"/>
      <c r="K22" s="5">
        <f>K21*K20</f>
        <v>2250</v>
      </c>
      <c r="L22" s="5">
        <f>L21*L20</f>
        <v>2250</v>
      </c>
      <c r="M22" s="5">
        <f>M21*M20</f>
        <v>0</v>
      </c>
      <c r="N22" s="5">
        <f>N21*N20</f>
        <v>0</v>
      </c>
      <c r="O22" s="5">
        <f>O21*O20</f>
        <v>0</v>
      </c>
    </row>
    <row r="23" spans="1:15" x14ac:dyDescent="0.25">
      <c r="A23" t="s">
        <v>19</v>
      </c>
      <c r="D23" s="5"/>
      <c r="E23" s="5"/>
      <c r="F23" s="5"/>
      <c r="G23" s="5"/>
      <c r="H23" s="5"/>
      <c r="K23" s="5"/>
      <c r="L23" s="5"/>
      <c r="M23" s="5"/>
      <c r="N23" s="5"/>
      <c r="O23" s="5"/>
    </row>
    <row r="24" spans="1:15" x14ac:dyDescent="0.25">
      <c r="A24" s="3" t="s">
        <v>20</v>
      </c>
      <c r="D24" s="7" t="s">
        <v>21</v>
      </c>
      <c r="E24" s="7" t="s">
        <v>21</v>
      </c>
      <c r="F24" s="7" t="s">
        <v>21</v>
      </c>
      <c r="G24" s="5"/>
      <c r="H24" s="5" t="s">
        <v>21</v>
      </c>
      <c r="K24" s="10">
        <f>K22+K18</f>
        <v>5400</v>
      </c>
      <c r="L24" s="10">
        <f>L22+L18</f>
        <v>4300</v>
      </c>
      <c r="M24" s="10">
        <f>M21*M18</f>
        <v>7800</v>
      </c>
      <c r="N24" s="6">
        <f>(N21*N18)+(O21*O18)</f>
        <v>5780</v>
      </c>
      <c r="O24" s="5"/>
    </row>
    <row r="25" spans="1:15" x14ac:dyDescent="0.25">
      <c r="A25" s="3" t="s">
        <v>22</v>
      </c>
      <c r="D25" s="5"/>
      <c r="E25" s="5">
        <v>500</v>
      </c>
      <c r="F25" s="5"/>
      <c r="G25" s="6">
        <v>500</v>
      </c>
      <c r="H25" s="6"/>
      <c r="K25" s="5"/>
      <c r="L25" s="5"/>
      <c r="M25" s="5"/>
      <c r="N25" s="6"/>
      <c r="O25" s="6"/>
    </row>
    <row r="26" spans="1:15" s="2" customFormat="1" x14ac:dyDescent="0.25">
      <c r="D26" s="8">
        <f>D19</f>
        <v>4650</v>
      </c>
      <c r="E26" s="8">
        <f>E19+E25</f>
        <v>3950</v>
      </c>
      <c r="F26" s="8">
        <f>F19</f>
        <v>7800</v>
      </c>
      <c r="G26" s="6">
        <f>G19+G25</f>
        <v>2660</v>
      </c>
      <c r="H26" s="6">
        <f>H19</f>
        <v>4680</v>
      </c>
      <c r="K26" s="8"/>
      <c r="L26" s="8"/>
      <c r="M26" s="8"/>
      <c r="N26" s="6"/>
      <c r="O26" s="6"/>
    </row>
    <row r="27" spans="1:15" s="2" customFormat="1" x14ac:dyDescent="0.25">
      <c r="D27" s="9"/>
      <c r="E27" s="9"/>
      <c r="F27" s="9"/>
      <c r="G27" s="8"/>
      <c r="H27" s="8">
        <f>H26+G26</f>
        <v>7340</v>
      </c>
      <c r="K27" s="9"/>
      <c r="L27" s="9"/>
      <c r="M27" s="9"/>
      <c r="N27" s="8"/>
      <c r="O27" s="8"/>
    </row>
    <row r="30" spans="1:15" x14ac:dyDescent="0.25">
      <c r="D30" s="1">
        <f>D26/3</f>
        <v>1550</v>
      </c>
      <c r="E30" s="1">
        <f>E26/3</f>
        <v>1316.6666666666667</v>
      </c>
      <c r="F30" s="1">
        <f>F26/3</f>
        <v>2600</v>
      </c>
      <c r="G30" s="1">
        <f>G26/3</f>
        <v>886.66666666666663</v>
      </c>
      <c r="H30" s="1">
        <f>H26/3</f>
        <v>1560</v>
      </c>
      <c r="K30">
        <v>2400</v>
      </c>
      <c r="L30">
        <v>1500</v>
      </c>
      <c r="M30">
        <v>90</v>
      </c>
      <c r="N30">
        <v>60</v>
      </c>
      <c r="O30">
        <v>90</v>
      </c>
    </row>
    <row r="31" spans="1:15" x14ac:dyDescent="0.25">
      <c r="D31" s="1"/>
      <c r="E31" s="1"/>
      <c r="F31" s="1"/>
      <c r="G31" s="1"/>
      <c r="H31" s="1">
        <f>H30+G30</f>
        <v>2446.6666666666665</v>
      </c>
      <c r="K31">
        <v>0</v>
      </c>
      <c r="L31">
        <v>0</v>
      </c>
      <c r="M31">
        <v>500</v>
      </c>
      <c r="N31">
        <v>500</v>
      </c>
      <c r="O31">
        <v>0</v>
      </c>
    </row>
    <row r="32" spans="1:15" x14ac:dyDescent="0.25">
      <c r="K32">
        <v>400</v>
      </c>
      <c r="L32">
        <v>400</v>
      </c>
      <c r="M32">
        <v>0</v>
      </c>
      <c r="N32">
        <v>0</v>
      </c>
      <c r="O32">
        <v>0</v>
      </c>
    </row>
    <row r="33" spans="10:15" x14ac:dyDescent="0.25">
      <c r="J33" t="s">
        <v>13</v>
      </c>
    </row>
    <row r="34" spans="10:15" x14ac:dyDescent="0.25">
      <c r="J34">
        <v>10</v>
      </c>
      <c r="K34">
        <f>K32*(LZ-1)</f>
        <v>3600</v>
      </c>
      <c r="L34">
        <f>L32*(LZ-1)</f>
        <v>3600</v>
      </c>
      <c r="M34">
        <f>M32*LZ</f>
        <v>0</v>
      </c>
      <c r="N34">
        <f>N32*LZ</f>
        <v>0</v>
      </c>
      <c r="O34">
        <f>O32*LZ</f>
        <v>0</v>
      </c>
    </row>
    <row r="35" spans="10:15" x14ac:dyDescent="0.25">
      <c r="N35">
        <f>(24*N30)+N31</f>
        <v>1940</v>
      </c>
      <c r="O35">
        <f>((LZ-2)*12)*O30</f>
        <v>8640</v>
      </c>
    </row>
    <row r="36" spans="10:15" x14ac:dyDescent="0.25">
      <c r="J36" t="s">
        <v>25</v>
      </c>
      <c r="K36">
        <f>K34+K32+K31+K30</f>
        <v>6400</v>
      </c>
      <c r="L36">
        <f>L34+L32+L31+L30</f>
        <v>5500</v>
      </c>
      <c r="M36">
        <f>(LZ*12*M30)+M31</f>
        <v>11300</v>
      </c>
      <c r="O36">
        <f>N35+O35</f>
        <v>10580</v>
      </c>
    </row>
  </sheetData>
  <mergeCells count="2">
    <mergeCell ref="G15:H15"/>
    <mergeCell ref="N15:O15"/>
  </mergeCell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2</vt:i4>
      </vt:variant>
    </vt:vector>
  </HeadingPairs>
  <TitlesOfParts>
    <vt:vector size="3" baseType="lpstr">
      <vt:lpstr>Tabelle1</vt:lpstr>
      <vt:lpstr>AnzJ</vt:lpstr>
      <vt:lpstr>LZ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Stefan Hutter</dc:creator>
  <cp:lastModifiedBy>Stefan Hutter</cp:lastModifiedBy>
  <dcterms:created xsi:type="dcterms:W3CDTF">2018-08-30T06:18:07Z</dcterms:created>
  <dcterms:modified xsi:type="dcterms:W3CDTF">2018-09-07T13:59:13Z</dcterms:modified>
</cp:coreProperties>
</file>